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UserHomes\LMcBride\"/>
    </mc:Choice>
  </mc:AlternateContent>
  <xr:revisionPtr revIDLastSave="0" documentId="8_{B4B10BB4-63B8-4F26-8D62-101A3C1807D0}" xr6:coauthVersionLast="47" xr6:coauthVersionMax="47" xr10:uidLastSave="{00000000-0000-0000-0000-000000000000}"/>
  <bookViews>
    <workbookView xWindow="-120" yWindow="-120" windowWidth="38640" windowHeight="21120" xr2:uid="{35050263-FE05-4E93-A38E-A20CF58244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E60" i="1" s="1"/>
  <c r="D52" i="1"/>
  <c r="E52" i="1" s="1"/>
  <c r="A52" i="1"/>
  <c r="B52" i="1" s="1"/>
  <c r="D47" i="1"/>
  <c r="E47" i="1" s="1"/>
  <c r="D37" i="1"/>
  <c r="E37" i="1" s="1"/>
  <c r="A37" i="1"/>
  <c r="B37" i="1" s="1"/>
  <c r="D32" i="1"/>
  <c r="E32" i="1" s="1"/>
  <c r="A22" i="1"/>
  <c r="B22" i="1" s="1"/>
  <c r="D17" i="1"/>
  <c r="E17" i="1" s="1"/>
  <c r="E11" i="1"/>
  <c r="A57" i="1" s="1"/>
  <c r="B57" i="1" s="1"/>
  <c r="D11" i="1"/>
  <c r="A47" i="1" s="1"/>
  <c r="B47" i="1" s="1"/>
  <c r="C11" i="1"/>
  <c r="D42" i="1" s="1"/>
  <c r="E42" i="1" s="1"/>
  <c r="B11" i="1"/>
  <c r="E7" i="1"/>
  <c r="A32" i="1" s="1"/>
  <c r="B32" i="1" s="1"/>
  <c r="D7" i="1"/>
  <c r="D27" i="1" s="1"/>
  <c r="E27" i="1" s="1"/>
  <c r="C7" i="1"/>
  <c r="D22" i="1" s="1"/>
  <c r="E22" i="1" s="1"/>
  <c r="B7" i="1"/>
  <c r="A17" i="1" s="1"/>
  <c r="B17" i="1" s="1"/>
  <c r="D3" i="1"/>
  <c r="C3" i="1"/>
  <c r="B3" i="1"/>
  <c r="A27" i="1" l="1"/>
  <c r="B27" i="1" s="1"/>
  <c r="A42" i="1"/>
  <c r="B42" i="1" s="1"/>
  <c r="E61" i="1" s="1"/>
</calcChain>
</file>

<file path=xl/sharedStrings.xml><?xml version="1.0" encoding="utf-8"?>
<sst xmlns="http://schemas.openxmlformats.org/spreadsheetml/2006/main" count="80" uniqueCount="28">
  <si>
    <t>enter single stream tonnage in the cell below</t>
  </si>
  <si>
    <t>PAPER</t>
  </si>
  <si>
    <t>CONTAINERS</t>
  </si>
  <si>
    <t>fines &amp; residue (not recycled - do not report)</t>
  </si>
  <si>
    <t>01 - Corrugated</t>
  </si>
  <si>
    <t>02 - Office</t>
  </si>
  <si>
    <t>03 - News</t>
  </si>
  <si>
    <t>04 - Other Paper</t>
  </si>
  <si>
    <t>05 - GLASS</t>
  </si>
  <si>
    <t>06 - ALUMINUM</t>
  </si>
  <si>
    <t>07 - STEEL</t>
  </si>
  <si>
    <t>08 - PLASTIC</t>
  </si>
  <si>
    <t>AUTO CONVERSION TO TONS (if you enter cubic yards above your tonnage is listed here automatically:</t>
  </si>
  <si>
    <t>01 CORRUGATED</t>
  </si>
  <si>
    <t>UNCOMPACTED</t>
  </si>
  <si>
    <t>COMPACTED</t>
  </si>
  <si>
    <t>CUBIC YARDS</t>
  </si>
  <si>
    <t>TONS</t>
  </si>
  <si>
    <t>02 MIXED OFFICE PAPER</t>
  </si>
  <si>
    <t>03 NEWSPAPER</t>
  </si>
  <si>
    <t>04 OTHER PAPER, MAGAZINES &amp; JUNK MAIL</t>
  </si>
  <si>
    <t>05 GLASS CONTAINERS (loose)</t>
  </si>
  <si>
    <t>06 ALUMINUM CONTAINERS</t>
  </si>
  <si>
    <t>07 STEEL CONTAINERS</t>
  </si>
  <si>
    <t>08 PLASTIC CONTAINERS (pete)</t>
  </si>
  <si>
    <t>08 PLASTIC CONTAINERS (hdpe)</t>
  </si>
  <si>
    <t>TOTAL COMPACTED CUBIC YARDS TO TONS =</t>
  </si>
  <si>
    <t>TOTAL UNCOMPACTED CUBIC YARDS TO TONS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</si>
</sst>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7C8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0" borderId="0" xfId="0" applyFont="1"/>
    <xf numFmtId="10" fontId="1" fillId="2" borderId="0" xfId="0" applyNumberFormat="1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2" fillId="4" borderId="0" xfId="0" applyNumberFormat="1" applyFont="1" applyFill="1"/>
    <xf numFmtId="10" fontId="1" fillId="0" borderId="0" xfId="0" applyNumberFormat="1" applyFont="1"/>
    <xf numFmtId="4" fontId="1" fillId="0" borderId="0" xfId="0" applyNumberFormat="1" applyFont="1" applyAlignment="1" applyProtection="1">
      <alignment horizontal="center"/>
      <protection locked="0"/>
    </xf>
    <xf numFmtId="4" fontId="1" fillId="2" borderId="0" xfId="0" applyNumberFormat="1" applyFont="1" applyFill="1"/>
    <xf numFmtId="4" fontId="1" fillId="3" borderId="0" xfId="0" applyNumberFormat="1" applyFont="1" applyFill="1"/>
    <xf numFmtId="0" fontId="2" fillId="4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4" fontId="1" fillId="2" borderId="0" xfId="0" applyNumberFormat="1" applyFont="1" applyFill="1" applyAlignment="1">
      <alignment horizontal="center"/>
    </xf>
    <xf numFmtId="10" fontId="1" fillId="2" borderId="0" xfId="0" applyNumberFormat="1" applyFont="1" applyFill="1"/>
    <xf numFmtId="4" fontId="1" fillId="6" borderId="0" xfId="0" applyNumberFormat="1" applyFont="1" applyFill="1"/>
    <xf numFmtId="4" fontId="1" fillId="3" borderId="0" xfId="0" applyNumberFormat="1" applyFont="1" applyFill="1" applyAlignment="1">
      <alignment horizontal="center"/>
    </xf>
    <xf numFmtId="10" fontId="1" fillId="3" borderId="0" xfId="0" applyNumberFormat="1" applyFont="1" applyFill="1"/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/>
    <xf numFmtId="4" fontId="6" fillId="3" borderId="5" xfId="0" applyNumberFormat="1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" fontId="8" fillId="10" borderId="8" xfId="0" applyNumberFormat="1" applyFont="1" applyFill="1" applyBorder="1" applyAlignment="1">
      <alignment wrapText="1"/>
    </xf>
    <xf numFmtId="4" fontId="1" fillId="11" borderId="11" xfId="0" applyNumberFormat="1" applyFont="1" applyFill="1" applyBorder="1" applyAlignment="1">
      <alignment wrapText="1"/>
    </xf>
    <xf numFmtId="0" fontId="7" fillId="10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9" fillId="11" borderId="9" xfId="0" applyFont="1" applyFill="1" applyBorder="1" applyAlignment="1">
      <alignment horizontal="center" wrapText="1"/>
    </xf>
    <xf numFmtId="0" fontId="9" fillId="11" borderId="10" xfId="0" applyFont="1" applyFill="1" applyBorder="1" applyAlignment="1">
      <alignment wrapText="1"/>
    </xf>
    <xf numFmtId="2" fontId="5" fillId="9" borderId="5" xfId="0" applyNumberFormat="1" applyFon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C158-C13E-4E5A-8A65-0D0F25A2DC32}">
  <dimension ref="A1:E61"/>
  <sheetViews>
    <sheetView tabSelected="1" workbookViewId="0">
      <selection activeCell="B75" sqref="B75"/>
    </sheetView>
  </sheetViews>
  <sheetFormatPr defaultColWidth="48.85546875" defaultRowHeight="15" x14ac:dyDescent="0.25"/>
  <sheetData>
    <row r="1" spans="1:5" ht="36" x14ac:dyDescent="0.25">
      <c r="A1" s="45" t="s">
        <v>0</v>
      </c>
      <c r="B1" s="1" t="s">
        <v>1</v>
      </c>
      <c r="C1" s="2" t="s">
        <v>2</v>
      </c>
      <c r="D1" s="3" t="s">
        <v>3</v>
      </c>
      <c r="E1" s="4"/>
    </row>
    <row r="2" spans="1:5" ht="18" x14ac:dyDescent="0.25">
      <c r="A2" s="45"/>
      <c r="B2" s="5">
        <v>0.65</v>
      </c>
      <c r="C2" s="6">
        <v>0.2</v>
      </c>
      <c r="D2" s="7">
        <v>0.15</v>
      </c>
      <c r="E2" s="8"/>
    </row>
    <row r="3" spans="1:5" ht="18" x14ac:dyDescent="0.25">
      <c r="A3" s="9">
        <v>7.87</v>
      </c>
      <c r="B3" s="10">
        <f>SUM(A3*0.65)</f>
        <v>5.1154999999999999</v>
      </c>
      <c r="C3" s="11">
        <f>SUM(A3*0.2)</f>
        <v>1.5740000000000001</v>
      </c>
      <c r="D3" s="12">
        <f>SUM(A3*0.15)</f>
        <v>1.1804999999999999</v>
      </c>
      <c r="E3" s="4"/>
    </row>
    <row r="4" spans="1:5" ht="18" x14ac:dyDescent="0.25">
      <c r="A4" s="13"/>
      <c r="B4" s="14"/>
      <c r="C4" s="14"/>
      <c r="D4" s="14"/>
      <c r="E4" s="14"/>
    </row>
    <row r="5" spans="1:5" ht="18" x14ac:dyDescent="0.25">
      <c r="A5" s="46" t="s">
        <v>1</v>
      </c>
      <c r="B5" s="15" t="s">
        <v>4</v>
      </c>
      <c r="C5" s="15" t="s">
        <v>5</v>
      </c>
      <c r="D5" s="15" t="s">
        <v>6</v>
      </c>
      <c r="E5" s="15" t="s">
        <v>7</v>
      </c>
    </row>
    <row r="6" spans="1:5" ht="18" x14ac:dyDescent="0.25">
      <c r="A6" s="47"/>
      <c r="B6" s="16">
        <v>0.21</v>
      </c>
      <c r="C6" s="16">
        <v>0.16</v>
      </c>
      <c r="D6" s="16">
        <v>0.09</v>
      </c>
      <c r="E6" s="16">
        <v>0.18</v>
      </c>
    </row>
    <row r="7" spans="1:5" ht="18" x14ac:dyDescent="0.25">
      <c r="A7" s="47"/>
      <c r="B7" s="17">
        <f>SUM(A3*0.21)</f>
        <v>1.6527000000000001</v>
      </c>
      <c r="C7" s="17">
        <f>SUM(A3*0.16)</f>
        <v>1.2592000000000001</v>
      </c>
      <c r="D7" s="17">
        <f>SUM(A3*0.09)</f>
        <v>0.70829999999999993</v>
      </c>
      <c r="E7" s="17">
        <f>SUM(A3*0.18)</f>
        <v>1.4165999999999999</v>
      </c>
    </row>
    <row r="8" spans="1:5" ht="18" x14ac:dyDescent="0.25">
      <c r="A8" s="13"/>
      <c r="B8" s="14"/>
      <c r="C8" s="14"/>
      <c r="D8" s="14"/>
      <c r="E8" s="14"/>
    </row>
    <row r="9" spans="1:5" ht="18" x14ac:dyDescent="0.25">
      <c r="A9" s="48" t="s">
        <v>2</v>
      </c>
      <c r="B9" s="18" t="s">
        <v>8</v>
      </c>
      <c r="C9" s="18" t="s">
        <v>9</v>
      </c>
      <c r="D9" s="18" t="s">
        <v>10</v>
      </c>
      <c r="E9" s="18" t="s">
        <v>11</v>
      </c>
    </row>
    <row r="10" spans="1:5" ht="18" x14ac:dyDescent="0.25">
      <c r="A10" s="49"/>
      <c r="B10" s="19">
        <v>7.0000000000000007E-2</v>
      </c>
      <c r="C10" s="19">
        <v>0.03</v>
      </c>
      <c r="D10" s="19">
        <v>0.03</v>
      </c>
      <c r="E10" s="19">
        <v>0.08</v>
      </c>
    </row>
    <row r="11" spans="1:5" ht="18" x14ac:dyDescent="0.25">
      <c r="A11" s="49"/>
      <c r="B11" s="17">
        <f>SUM(A3*0.07)</f>
        <v>0.55090000000000006</v>
      </c>
      <c r="C11" s="17">
        <f>SUM(A3*0.03)</f>
        <v>0.2361</v>
      </c>
      <c r="D11" s="17">
        <f>SUM(A3*0.03)</f>
        <v>0.2361</v>
      </c>
      <c r="E11" s="17">
        <f>SUM(A3*0.08)</f>
        <v>0.62960000000000005</v>
      </c>
    </row>
    <row r="12" spans="1:5" ht="18.75" thickBot="1" x14ac:dyDescent="0.3">
      <c r="A12" s="20"/>
      <c r="B12" s="4"/>
      <c r="C12" s="4"/>
      <c r="D12" s="4"/>
      <c r="E12" s="4"/>
    </row>
    <row r="13" spans="1:5" ht="35.25" customHeight="1" thickBot="1" x14ac:dyDescent="0.3">
      <c r="A13" s="50" t="s">
        <v>12</v>
      </c>
      <c r="B13" s="51"/>
      <c r="C13" s="51"/>
      <c r="D13" s="51"/>
      <c r="E13" s="52"/>
    </row>
    <row r="14" spans="1:5" ht="15.75" x14ac:dyDescent="0.25">
      <c r="A14" s="53" t="s">
        <v>13</v>
      </c>
      <c r="B14" s="54"/>
      <c r="C14" s="54"/>
      <c r="D14" s="54"/>
      <c r="E14" s="54"/>
    </row>
    <row r="15" spans="1:5" ht="15.75" x14ac:dyDescent="0.25">
      <c r="A15" s="41" t="s">
        <v>14</v>
      </c>
      <c r="B15" s="42"/>
      <c r="C15" s="23"/>
      <c r="D15" s="41" t="s">
        <v>15</v>
      </c>
      <c r="E15" s="42"/>
    </row>
    <row r="16" spans="1:5" ht="15.75" x14ac:dyDescent="0.25">
      <c r="A16" s="21" t="s">
        <v>16</v>
      </c>
      <c r="B16" s="21" t="s">
        <v>17</v>
      </c>
      <c r="C16" s="21"/>
      <c r="D16" s="21" t="s">
        <v>16</v>
      </c>
      <c r="E16" s="21" t="s">
        <v>17</v>
      </c>
    </row>
    <row r="17" spans="1:5" ht="15.75" x14ac:dyDescent="0.25">
      <c r="A17" s="24">
        <f>SUM(B7)</f>
        <v>1.6527000000000001</v>
      </c>
      <c r="B17" s="25">
        <f>SUM(A17/50)</f>
        <v>3.3054E-2</v>
      </c>
      <c r="C17" s="22"/>
      <c r="D17" s="24">
        <f>SUM(B7)</f>
        <v>1.6527000000000001</v>
      </c>
      <c r="E17" s="25">
        <f>SUM(D17/4)</f>
        <v>0.41317500000000001</v>
      </c>
    </row>
    <row r="18" spans="1:5" ht="15.75" x14ac:dyDescent="0.25">
      <c r="A18" s="22"/>
      <c r="B18" s="22"/>
      <c r="C18" s="22"/>
      <c r="D18" s="22"/>
      <c r="E18" s="22"/>
    </row>
    <row r="19" spans="1:5" ht="15.75" x14ac:dyDescent="0.25">
      <c r="A19" s="43" t="s">
        <v>18</v>
      </c>
      <c r="B19" s="44"/>
      <c r="C19" s="44"/>
      <c r="D19" s="44"/>
      <c r="E19" s="44"/>
    </row>
    <row r="20" spans="1:5" ht="15.75" x14ac:dyDescent="0.25">
      <c r="A20" s="41" t="s">
        <v>14</v>
      </c>
      <c r="B20" s="42"/>
      <c r="C20" s="23"/>
      <c r="D20" s="41" t="s">
        <v>15</v>
      </c>
      <c r="E20" s="42"/>
    </row>
    <row r="21" spans="1:5" ht="15.75" x14ac:dyDescent="0.25">
      <c r="A21" s="21" t="s">
        <v>16</v>
      </c>
      <c r="B21" s="21" t="s">
        <v>17</v>
      </c>
      <c r="C21" s="21"/>
      <c r="D21" s="21" t="s">
        <v>16</v>
      </c>
      <c r="E21" s="21" t="s">
        <v>17</v>
      </c>
    </row>
    <row r="22" spans="1:5" ht="15.75" x14ac:dyDescent="0.25">
      <c r="A22" s="24">
        <f>SUM(C7)</f>
        <v>1.2592000000000001</v>
      </c>
      <c r="B22" s="25">
        <f>SUM(A22/5)</f>
        <v>0.25184000000000001</v>
      </c>
      <c r="C22" s="22"/>
      <c r="D22" s="24">
        <f>SUM(C7)</f>
        <v>1.2592000000000001</v>
      </c>
      <c r="E22" s="25">
        <f>SUM(D22/2.65)</f>
        <v>0.47516981132075475</v>
      </c>
    </row>
    <row r="23" spans="1:5" ht="15.75" x14ac:dyDescent="0.25">
      <c r="A23" s="22"/>
      <c r="B23" s="22"/>
      <c r="C23" s="22"/>
      <c r="D23" s="22"/>
      <c r="E23" s="22"/>
    </row>
    <row r="24" spans="1:5" ht="15.75" x14ac:dyDescent="0.25">
      <c r="A24" s="43" t="s">
        <v>19</v>
      </c>
      <c r="B24" s="44"/>
      <c r="C24" s="44"/>
      <c r="D24" s="44"/>
      <c r="E24" s="44"/>
    </row>
    <row r="25" spans="1:5" ht="15.75" x14ac:dyDescent="0.25">
      <c r="A25" s="41" t="s">
        <v>14</v>
      </c>
      <c r="B25" s="42"/>
      <c r="C25" s="23"/>
      <c r="D25" s="41" t="s">
        <v>15</v>
      </c>
      <c r="E25" s="42"/>
    </row>
    <row r="26" spans="1:5" ht="15.75" x14ac:dyDescent="0.25">
      <c r="A26" s="21" t="s">
        <v>16</v>
      </c>
      <c r="B26" s="21" t="s">
        <v>17</v>
      </c>
      <c r="C26" s="21"/>
      <c r="D26" s="21" t="s">
        <v>16</v>
      </c>
      <c r="E26" s="21" t="s">
        <v>17</v>
      </c>
    </row>
    <row r="27" spans="1:5" ht="15.75" x14ac:dyDescent="0.25">
      <c r="A27" s="24">
        <f>SUM(D7)</f>
        <v>0.70829999999999993</v>
      </c>
      <c r="B27" s="25">
        <f>SUM(A27/4)</f>
        <v>0.17707499999999998</v>
      </c>
      <c r="C27" s="22"/>
      <c r="D27" s="24">
        <f>SUM(D7)</f>
        <v>0.70829999999999993</v>
      </c>
      <c r="E27" s="25">
        <f>SUM(D27/2.31)</f>
        <v>0.30662337662337658</v>
      </c>
    </row>
    <row r="28" spans="1:5" ht="15.75" x14ac:dyDescent="0.25">
      <c r="A28" s="26"/>
      <c r="B28" s="26"/>
      <c r="C28" s="26"/>
      <c r="D28" s="26"/>
      <c r="E28" s="26"/>
    </row>
    <row r="29" spans="1:5" ht="15.75" x14ac:dyDescent="0.25">
      <c r="A29" s="43" t="s">
        <v>20</v>
      </c>
      <c r="B29" s="44"/>
      <c r="C29" s="44"/>
      <c r="D29" s="44"/>
      <c r="E29" s="44"/>
    </row>
    <row r="30" spans="1:5" ht="15.75" x14ac:dyDescent="0.25">
      <c r="A30" s="41" t="s">
        <v>14</v>
      </c>
      <c r="B30" s="42"/>
      <c r="C30" s="23"/>
      <c r="D30" s="41" t="s">
        <v>15</v>
      </c>
      <c r="E30" s="42"/>
    </row>
    <row r="31" spans="1:5" ht="15.75" x14ac:dyDescent="0.25">
      <c r="A31" s="21" t="s">
        <v>16</v>
      </c>
      <c r="B31" s="21" t="s">
        <v>17</v>
      </c>
      <c r="C31" s="21"/>
      <c r="D31" s="21" t="s">
        <v>16</v>
      </c>
      <c r="E31" s="21" t="s">
        <v>17</v>
      </c>
    </row>
    <row r="32" spans="1:5" ht="15.75" x14ac:dyDescent="0.25">
      <c r="A32" s="24">
        <f>SUM(E7)</f>
        <v>1.4165999999999999</v>
      </c>
      <c r="B32" s="25">
        <f>SUM(A32/4)</f>
        <v>0.35414999999999996</v>
      </c>
      <c r="C32" s="22"/>
      <c r="D32" s="24">
        <f>SUM(E7)</f>
        <v>1.4165999999999999</v>
      </c>
      <c r="E32" s="25">
        <f>SUM(D32/2.31)</f>
        <v>0.61324675324675315</v>
      </c>
    </row>
    <row r="33" spans="1:5" ht="15.75" x14ac:dyDescent="0.25">
      <c r="A33" s="26"/>
      <c r="B33" s="26"/>
      <c r="C33" s="26"/>
      <c r="D33" s="26"/>
      <c r="E33" s="26"/>
    </row>
    <row r="34" spans="1:5" ht="15.75" x14ac:dyDescent="0.25">
      <c r="A34" s="39" t="s">
        <v>21</v>
      </c>
      <c r="B34" s="40"/>
      <c r="C34" s="40"/>
      <c r="D34" s="40"/>
      <c r="E34" s="40"/>
    </row>
    <row r="35" spans="1:5" ht="15.75" x14ac:dyDescent="0.25">
      <c r="A35" s="41" t="s">
        <v>14</v>
      </c>
      <c r="B35" s="42"/>
      <c r="C35" s="23"/>
      <c r="D35" s="41" t="s">
        <v>15</v>
      </c>
      <c r="E35" s="42"/>
    </row>
    <row r="36" spans="1:5" ht="15.75" x14ac:dyDescent="0.25">
      <c r="A36" s="21" t="s">
        <v>16</v>
      </c>
      <c r="B36" s="21" t="s">
        <v>17</v>
      </c>
      <c r="C36" s="21"/>
      <c r="D36" s="21" t="s">
        <v>16</v>
      </c>
      <c r="E36" s="21" t="s">
        <v>17</v>
      </c>
    </row>
    <row r="37" spans="1:5" ht="15.75" x14ac:dyDescent="0.25">
      <c r="A37" s="24">
        <f>SUM(B11)</f>
        <v>0.55090000000000006</v>
      </c>
      <c r="B37" s="25">
        <f>SUM(A37/3.33)</f>
        <v>0.16543543543543546</v>
      </c>
      <c r="C37" s="22"/>
      <c r="D37" s="24">
        <f>SUM(B11)</f>
        <v>0.55090000000000006</v>
      </c>
      <c r="E37" s="25">
        <f>SUM(D37/1.33)</f>
        <v>0.41421052631578947</v>
      </c>
    </row>
    <row r="38" spans="1:5" ht="15.75" x14ac:dyDescent="0.25">
      <c r="A38" s="26"/>
      <c r="B38" s="26"/>
      <c r="C38" s="26"/>
      <c r="D38" s="26"/>
      <c r="E38" s="26"/>
    </row>
    <row r="39" spans="1:5" ht="15.75" x14ac:dyDescent="0.25">
      <c r="A39" s="39" t="s">
        <v>22</v>
      </c>
      <c r="B39" s="40"/>
      <c r="C39" s="40"/>
      <c r="D39" s="40"/>
      <c r="E39" s="40"/>
    </row>
    <row r="40" spans="1:5" ht="15.75" x14ac:dyDescent="0.25">
      <c r="A40" s="41" t="s">
        <v>14</v>
      </c>
      <c r="B40" s="42"/>
      <c r="C40" s="23"/>
      <c r="D40" s="41" t="s">
        <v>15</v>
      </c>
      <c r="E40" s="42"/>
    </row>
    <row r="41" spans="1:5" ht="15.75" x14ac:dyDescent="0.25">
      <c r="A41" s="21" t="s">
        <v>16</v>
      </c>
      <c r="B41" s="21" t="s">
        <v>17</v>
      </c>
      <c r="C41" s="21"/>
      <c r="D41" s="21" t="s">
        <v>16</v>
      </c>
      <c r="E41" s="21" t="s">
        <v>17</v>
      </c>
    </row>
    <row r="42" spans="1:5" ht="15.75" x14ac:dyDescent="0.25">
      <c r="A42" s="24">
        <f>SUM(C11)</f>
        <v>0.2361</v>
      </c>
      <c r="B42" s="25">
        <f>SUM(A42/27.02)</f>
        <v>8.7379718726868991E-3</v>
      </c>
      <c r="C42" s="22"/>
      <c r="D42" s="24">
        <f>SUM(C11)</f>
        <v>0.2361</v>
      </c>
      <c r="E42" s="25">
        <f>SUM(D42/8)</f>
        <v>2.9512500000000001E-2</v>
      </c>
    </row>
    <row r="43" spans="1:5" ht="15.75" x14ac:dyDescent="0.25">
      <c r="A43" s="26"/>
      <c r="B43" s="26"/>
      <c r="C43" s="26"/>
      <c r="D43" s="26"/>
      <c r="E43" s="26"/>
    </row>
    <row r="44" spans="1:5" ht="15.75" x14ac:dyDescent="0.25">
      <c r="A44" s="35" t="s">
        <v>23</v>
      </c>
      <c r="B44" s="36"/>
      <c r="C44" s="36"/>
      <c r="D44" s="36"/>
      <c r="E44" s="36"/>
    </row>
    <row r="45" spans="1:5" ht="15.75" x14ac:dyDescent="0.25">
      <c r="A45" s="37" t="s">
        <v>14</v>
      </c>
      <c r="B45" s="38"/>
      <c r="C45" s="23"/>
      <c r="D45" s="37" t="s">
        <v>15</v>
      </c>
      <c r="E45" s="38"/>
    </row>
    <row r="46" spans="1:5" ht="15.75" x14ac:dyDescent="0.25">
      <c r="A46" s="27" t="s">
        <v>16</v>
      </c>
      <c r="B46" s="21" t="s">
        <v>17</v>
      </c>
      <c r="C46" s="21"/>
      <c r="D46" s="27" t="s">
        <v>16</v>
      </c>
      <c r="E46" s="21" t="s">
        <v>17</v>
      </c>
    </row>
    <row r="47" spans="1:5" ht="15.75" x14ac:dyDescent="0.25">
      <c r="A47" s="24">
        <f>SUM(D11)</f>
        <v>0.2361</v>
      </c>
      <c r="B47" s="25">
        <f>SUM(A47/13.33)</f>
        <v>1.7711927981995498E-2</v>
      </c>
      <c r="C47" s="22"/>
      <c r="D47" s="24">
        <f>SUM(D11)</f>
        <v>0.2361</v>
      </c>
      <c r="E47" s="25">
        <f>SUM(D47/5.71)</f>
        <v>4.1348511383537657E-2</v>
      </c>
    </row>
    <row r="48" spans="1:5" ht="15.75" x14ac:dyDescent="0.25">
      <c r="A48" s="26"/>
      <c r="B48" s="26"/>
      <c r="C48" s="26"/>
      <c r="D48" s="26"/>
      <c r="E48" s="26"/>
    </row>
    <row r="49" spans="1:5" ht="15.75" x14ac:dyDescent="0.25">
      <c r="A49" s="35" t="s">
        <v>24</v>
      </c>
      <c r="B49" s="36"/>
      <c r="C49" s="36"/>
      <c r="D49" s="36"/>
      <c r="E49" s="36"/>
    </row>
    <row r="50" spans="1:5" ht="15.75" x14ac:dyDescent="0.25">
      <c r="A50" s="37" t="s">
        <v>14</v>
      </c>
      <c r="B50" s="38"/>
      <c r="C50" s="23"/>
      <c r="D50" s="37" t="s">
        <v>15</v>
      </c>
      <c r="E50" s="38"/>
    </row>
    <row r="51" spans="1:5" ht="15.75" x14ac:dyDescent="0.25">
      <c r="A51" s="27" t="s">
        <v>16</v>
      </c>
      <c r="B51" s="21" t="s">
        <v>17</v>
      </c>
      <c r="C51" s="21"/>
      <c r="D51" s="27" t="s">
        <v>16</v>
      </c>
      <c r="E51" s="21" t="s">
        <v>17</v>
      </c>
    </row>
    <row r="52" spans="1:5" ht="15.75" x14ac:dyDescent="0.25">
      <c r="A52" s="28">
        <f>SUM(E11)/2</f>
        <v>0.31480000000000002</v>
      </c>
      <c r="B52" s="25">
        <f>SUM(A52/66.66)</f>
        <v>4.7224722472247235E-3</v>
      </c>
      <c r="C52" s="22"/>
      <c r="D52" s="28">
        <f>SUM(E11)/2</f>
        <v>0.31480000000000002</v>
      </c>
      <c r="E52" s="25">
        <f>SUM(D52/3.88)</f>
        <v>8.1134020618556707E-2</v>
      </c>
    </row>
    <row r="53" spans="1:5" ht="15.75" x14ac:dyDescent="0.25">
      <c r="A53" s="26"/>
      <c r="B53" s="26"/>
      <c r="C53" s="26"/>
      <c r="D53" s="26"/>
      <c r="E53" s="26"/>
    </row>
    <row r="54" spans="1:5" ht="15.75" x14ac:dyDescent="0.25">
      <c r="A54" s="35" t="s">
        <v>25</v>
      </c>
      <c r="B54" s="36"/>
      <c r="C54" s="36"/>
      <c r="D54" s="36"/>
      <c r="E54" s="36"/>
    </row>
    <row r="55" spans="1:5" ht="15.75" x14ac:dyDescent="0.25">
      <c r="A55" s="37" t="s">
        <v>14</v>
      </c>
      <c r="B55" s="38"/>
      <c r="C55" s="23"/>
      <c r="D55" s="37" t="s">
        <v>15</v>
      </c>
      <c r="E55" s="38"/>
    </row>
    <row r="56" spans="1:5" ht="15.75" x14ac:dyDescent="0.25">
      <c r="A56" s="27" t="s">
        <v>16</v>
      </c>
      <c r="B56" s="21" t="s">
        <v>17</v>
      </c>
      <c r="C56" s="21"/>
      <c r="D56" s="27" t="s">
        <v>16</v>
      </c>
      <c r="E56" s="21" t="s">
        <v>17</v>
      </c>
    </row>
    <row r="57" spans="1:5" ht="15.75" x14ac:dyDescent="0.25">
      <c r="A57" s="28">
        <f>SUM(E11)/2</f>
        <v>0.31480000000000002</v>
      </c>
      <c r="B57" s="25">
        <f>SUM(A57/80)</f>
        <v>3.9350000000000001E-3</v>
      </c>
      <c r="C57" s="22"/>
      <c r="D57" s="28">
        <f>SUM(E11)/2</f>
        <v>0.31480000000000002</v>
      </c>
      <c r="E57" s="25">
        <f>SUM(D57/7.41)</f>
        <v>4.2483130904183541E-2</v>
      </c>
    </row>
    <row r="58" spans="1:5" ht="15.75" x14ac:dyDescent="0.25">
      <c r="A58" s="26"/>
      <c r="B58" s="26"/>
      <c r="C58" s="26"/>
      <c r="D58" s="26"/>
      <c r="E58" s="26"/>
    </row>
    <row r="59" spans="1:5" ht="18.75" thickBot="1" x14ac:dyDescent="0.3">
      <c r="A59" s="20"/>
      <c r="B59" s="4"/>
      <c r="C59" s="4"/>
      <c r="D59" s="4"/>
      <c r="E59" s="4"/>
    </row>
    <row r="60" spans="1:5" ht="18" x14ac:dyDescent="0.25">
      <c r="A60" s="31" t="s">
        <v>26</v>
      </c>
      <c r="B60" s="32"/>
      <c r="C60" s="32"/>
      <c r="D60" s="32"/>
      <c r="E60" s="29">
        <f>SUM(E57,E52,E47,E42,E37,E32,E27,E22,E17)</f>
        <v>2.4169036304129516</v>
      </c>
    </row>
    <row r="61" spans="1:5" ht="18.75" thickBot="1" x14ac:dyDescent="0.3">
      <c r="A61" s="33" t="s">
        <v>27</v>
      </c>
      <c r="B61" s="34"/>
      <c r="C61" s="34"/>
      <c r="D61" s="34"/>
      <c r="E61" s="30">
        <f>SUM(B57,B52,B47,B42,B37,B32,B27,B22,B17)</f>
        <v>1.0166618075373424</v>
      </c>
    </row>
  </sheetData>
  <mergeCells count="33">
    <mergeCell ref="A15:B15"/>
    <mergeCell ref="D15:E15"/>
    <mergeCell ref="A1:A2"/>
    <mergeCell ref="A5:A7"/>
    <mergeCell ref="A9:A11"/>
    <mergeCell ref="A13:E13"/>
    <mergeCell ref="A14:E14"/>
    <mergeCell ref="A19:E19"/>
    <mergeCell ref="A20:B20"/>
    <mergeCell ref="D20:E20"/>
    <mergeCell ref="A24:E24"/>
    <mergeCell ref="A25:B25"/>
    <mergeCell ref="D25:E25"/>
    <mergeCell ref="A29:E29"/>
    <mergeCell ref="A30:B30"/>
    <mergeCell ref="D30:E30"/>
    <mergeCell ref="A34:E34"/>
    <mergeCell ref="A35:B35"/>
    <mergeCell ref="D35:E35"/>
    <mergeCell ref="A39:E39"/>
    <mergeCell ref="A40:B40"/>
    <mergeCell ref="D40:E40"/>
    <mergeCell ref="A44:E44"/>
    <mergeCell ref="A45:B45"/>
    <mergeCell ref="D45:E45"/>
    <mergeCell ref="A60:D60"/>
    <mergeCell ref="A61:D61"/>
    <mergeCell ref="A49:E49"/>
    <mergeCell ref="A50:B50"/>
    <mergeCell ref="D50:E50"/>
    <mergeCell ref="A54:E54"/>
    <mergeCell ref="A55:B55"/>
    <mergeCell ref="D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Timoney</dc:creator>
  <cp:lastModifiedBy>Lauren McBride</cp:lastModifiedBy>
  <dcterms:created xsi:type="dcterms:W3CDTF">2025-10-28T17:23:42Z</dcterms:created>
  <dcterms:modified xsi:type="dcterms:W3CDTF">2025-10-28T18:31:03Z</dcterms:modified>
</cp:coreProperties>
</file>